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255" windowWidth="19785" windowHeight="9195"/>
  </bookViews>
  <sheets>
    <sheet name="Лист1" sheetId="1" r:id="rId1"/>
  </sheets>
  <definedNames>
    <definedName name="_GoBack" localSheetId="0">Лист1!#REF!</definedName>
    <definedName name="_xlnm.Print_Titles" localSheetId="0">Лист1!$12:$12</definedName>
    <definedName name="_xlnm.Print_Area" localSheetId="0">Лист1!$A$1:$U$49</definedName>
  </definedNames>
  <calcPr calcId="144525"/>
</workbook>
</file>

<file path=xl/calcChain.xml><?xml version="1.0" encoding="utf-8"?>
<calcChain xmlns="http://schemas.openxmlformats.org/spreadsheetml/2006/main">
  <c r="D35" i="1"/>
  <c r="D31"/>
  <c r="D20"/>
  <c r="D17" l="1"/>
  <c r="T36" l="1"/>
  <c r="T38" s="1"/>
  <c r="S36"/>
  <c r="S38" s="1"/>
  <c r="R36"/>
  <c r="R38" s="1"/>
  <c r="Q36"/>
  <c r="Q38" s="1"/>
  <c r="P36"/>
  <c r="P38" s="1"/>
  <c r="O36"/>
  <c r="O38" s="1"/>
  <c r="N36"/>
  <c r="N38" s="1"/>
  <c r="M36"/>
  <c r="M38" s="1"/>
  <c r="L36"/>
  <c r="L38" s="1"/>
  <c r="K36"/>
  <c r="K38" s="1"/>
  <c r="J36"/>
  <c r="J38" s="1"/>
  <c r="I36"/>
  <c r="I38" s="1"/>
  <c r="H36"/>
  <c r="H38" s="1"/>
  <c r="G36"/>
  <c r="G38" s="1"/>
  <c r="F36"/>
  <c r="F38" s="1"/>
  <c r="E38"/>
  <c r="E36"/>
  <c r="E39" s="1"/>
  <c r="T39"/>
  <c r="S39"/>
  <c r="R39"/>
  <c r="Q39"/>
  <c r="P39"/>
  <c r="O39"/>
  <c r="N39"/>
  <c r="M39"/>
  <c r="L39"/>
  <c r="K39"/>
  <c r="J39"/>
  <c r="I39"/>
  <c r="H39"/>
  <c r="G39"/>
  <c r="F39"/>
  <c r="E35"/>
  <c r="F35" s="1"/>
  <c r="O35" l="1"/>
  <c r="I35"/>
  <c r="H35" s="1"/>
  <c r="T24" l="1"/>
  <c r="S24"/>
  <c r="R24"/>
  <c r="Q24"/>
  <c r="P24"/>
  <c r="O24"/>
  <c r="N24"/>
  <c r="M24"/>
  <c r="L24"/>
  <c r="K24"/>
  <c r="J24"/>
  <c r="I24"/>
  <c r="H24"/>
  <c r="G24"/>
  <c r="F24"/>
  <c r="T26"/>
  <c r="S26"/>
  <c r="R26"/>
  <c r="Q26"/>
  <c r="P26"/>
  <c r="O26"/>
  <c r="N26"/>
  <c r="M26"/>
  <c r="L26"/>
  <c r="K26"/>
  <c r="J26"/>
  <c r="I26"/>
  <c r="H26"/>
  <c r="G26"/>
  <c r="F26"/>
  <c r="E26"/>
  <c r="E24"/>
  <c r="O23" l="1"/>
  <c r="O17"/>
  <c r="I31" l="1"/>
  <c r="H31" s="1"/>
  <c r="O31" l="1"/>
  <c r="O20"/>
  <c r="E23" l="1"/>
  <c r="F23"/>
  <c r="H17"/>
  <c r="E17"/>
  <c r="F17"/>
  <c r="D23" l="1"/>
  <c r="E41" l="1"/>
  <c r="J41" l="1"/>
  <c r="F41"/>
  <c r="G41"/>
  <c r="H41"/>
  <c r="I41"/>
  <c r="K41"/>
  <c r="L41"/>
  <c r="M41"/>
  <c r="N41"/>
  <c r="O41"/>
  <c r="P41"/>
  <c r="Q41"/>
  <c r="R41"/>
  <c r="S41"/>
  <c r="T41"/>
</calcChain>
</file>

<file path=xl/sharedStrings.xml><?xml version="1.0" encoding="utf-8"?>
<sst xmlns="http://schemas.openxmlformats.org/spreadsheetml/2006/main" count="93" uniqueCount="73">
  <si>
    <t>№ п/п</t>
  </si>
  <si>
    <t>Наименование объекта, территория стоительства (приобретения), мощность и единицы измерения мощности объекта *</t>
  </si>
  <si>
    <t>в ценах 2001 г.</t>
  </si>
  <si>
    <t>всего</t>
  </si>
  <si>
    <t>в том числе</t>
  </si>
  <si>
    <t>аванс</t>
  </si>
  <si>
    <t>федеральный бюджет</t>
  </si>
  <si>
    <t>краевой бюджет</t>
  </si>
  <si>
    <t>местный бюджет</t>
  </si>
  <si>
    <t>внебюджетные источники</t>
  </si>
  <si>
    <t xml:space="preserve">Наименование подпрограммы 1«Модернизация и капитальный ремонт объектов коммунальной инфраструктуры и энергетического комплекса ЗАТО Железногорск» </t>
  </si>
  <si>
    <t xml:space="preserve">Главный распорядитель 1:Администрация ЗАТО г. Железногорск </t>
  </si>
  <si>
    <t>Заказчик 1 МКУ"Управление капитального строительства"</t>
  </si>
  <si>
    <t>2014-2016</t>
  </si>
  <si>
    <t>в том числе:</t>
  </si>
  <si>
    <t>Наименование подпрограммы 2 :Развитие объектов социальной сферы, специального назначения и жилищно-коммунального хозяйства ЗАТО Железногорск"</t>
  </si>
  <si>
    <t>Наименование мероприятия 1 :Строительство объекта ритуального назначения (кладбище)</t>
  </si>
  <si>
    <t>Заказчик 1 МКУ "Управление капитального строительства"</t>
  </si>
  <si>
    <t>Объект 1: Строительствообъекта ритуального назначения (кладбище)</t>
  </si>
  <si>
    <t>Итого по подпрограмме 2</t>
  </si>
  <si>
    <t>Итого по программе</t>
  </si>
  <si>
    <t>Руководитель УГХ</t>
  </si>
  <si>
    <t>Л.М.Антоненко</t>
  </si>
  <si>
    <t>исп.Синкина Т.В.</t>
  </si>
  <si>
    <t>Процент технической готовности</t>
  </si>
  <si>
    <t xml:space="preserve"> Сметная стоимость по утвержденной ПСД, всего в ценах 2001 г.</t>
  </si>
  <si>
    <t>Информация по объектам недвижимого имущества муниципальной собственности ЗАТО Железногорск, подлежащим строительству, реконструкции, техническому перевооружению или приобретению, включенным в муниципальную программу ЗАТО Железногорск</t>
  </si>
  <si>
    <t>"Реформирование и модернизация ЖКХ и повышение энергетической эффективности на территории ЗАТО Железногорск"</t>
  </si>
  <si>
    <t>(наименование муниципальной программы ЗАТО Железногорск)</t>
  </si>
  <si>
    <t>Администрация ЗАТО г. Железногорск</t>
  </si>
  <si>
    <t>рублей</t>
  </si>
  <si>
    <t>Приложение № 9</t>
  </si>
  <si>
    <t>1.</t>
  </si>
  <si>
    <t>1.1.</t>
  </si>
  <si>
    <t>1.1.1.</t>
  </si>
  <si>
    <t>2.</t>
  </si>
  <si>
    <t>2.1.</t>
  </si>
  <si>
    <t>2.1.1</t>
  </si>
  <si>
    <t>2.1.1.1.</t>
  </si>
  <si>
    <t>2.1.1.1.1.</t>
  </si>
  <si>
    <t xml:space="preserve">Годы строительства (приобретения) </t>
  </si>
  <si>
    <t>Наименование мероприятия 1: Строительство наружных сетей электроснабжения МКР № 6</t>
  </si>
  <si>
    <t>1.1.1.1.</t>
  </si>
  <si>
    <t>1.1.1.1.1.</t>
  </si>
  <si>
    <t>план на 2016 год</t>
  </si>
  <si>
    <t>Остаток стоимости на 01.01.2016</t>
  </si>
  <si>
    <t>в ценах контракта на 01.01.2016</t>
  </si>
  <si>
    <t>Итого по подпрограмме 1</t>
  </si>
  <si>
    <t>Наименование мероприятия 1: Строительство сетей электроснабжения для перевода электрических мощностей подстанции "Город" в энергодефецитные районы г.Железногорска</t>
  </si>
  <si>
    <t>Объект 1: Строительство сетей электроснабжения для перевода электрических мощностей подстанции "Город" в энергодефецитные районы г.Железногорска</t>
  </si>
  <si>
    <t>1.2.</t>
  </si>
  <si>
    <t>1.2.1</t>
  </si>
  <si>
    <t>1.2.1.1.</t>
  </si>
  <si>
    <t>Объект 2: Строительство  наружных сетей электроснабжения МКР №5</t>
  </si>
  <si>
    <t>1.3.</t>
  </si>
  <si>
    <t>1.3.1</t>
  </si>
  <si>
    <t>1.3.1.1.</t>
  </si>
  <si>
    <t>Объект 3: Строительство  инженерных коммуникаций, проездов в районе индивидуальной жилой застройки (район ул.Саянская 2-я очередь)</t>
  </si>
  <si>
    <t>за январь - декабрь 2016 г.</t>
  </si>
  <si>
    <t>финансирование за январь-декабрь2016г.</t>
  </si>
  <si>
    <t>Фактическое освоение за январь - декабрь  2016 г. За счет всех источников финансирования</t>
  </si>
  <si>
    <t>выполнение кадастровых работ по изготовлению технических планов на здание и сооружение, и работ по сопровождению государственного кадастрового учета здания и сооружения на объекте:</t>
  </si>
  <si>
    <t>Экспертиза проектно-сметной документации</t>
  </si>
  <si>
    <t>Виды выполненных работ за январь-декабрь 2016 года</t>
  </si>
  <si>
    <t xml:space="preserve">Выполнены работы по монтажу трансформаторных подстанций ТП-140,141. </t>
  </si>
  <si>
    <t>1-я очередь. Карта № 1-2: подготовительные работы, валка леса, устройство дорог и проездов  - 1,5 км , планировка территории - 32856 м2</t>
  </si>
  <si>
    <t>2.2.</t>
  </si>
  <si>
    <t>2.2.1</t>
  </si>
  <si>
    <t>2.2.1.1.</t>
  </si>
  <si>
    <t>2.2.1.1.1.</t>
  </si>
  <si>
    <t>Наименование мероприятия 2 :Техническая рекультивация земельного участка на территории кладбища г. Железногорска</t>
  </si>
  <si>
    <t>Объект 2: Техническая рекультивация земельного участка на территории кладбища г. Железногорска</t>
  </si>
  <si>
    <t>выполнены работы по карте №10а  городского кладбища для организации мест захоронения (демонтаж железобетонных блоков фундамента, планировка участка)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</si>
</sst>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0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16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5" fillId="0" borderId="0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2" xfId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2" fillId="0" borderId="2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49" fontId="2" fillId="3" borderId="3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left" vertical="center"/>
    </xf>
    <xf numFmtId="164" fontId="2" fillId="0" borderId="4" xfId="0" applyNumberFormat="1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164" fontId="2" fillId="0" borderId="5" xfId="0" applyNumberFormat="1" applyFont="1" applyFill="1" applyBorder="1" applyAlignment="1">
      <alignment horizontal="left" vertical="center"/>
    </xf>
    <xf numFmtId="164" fontId="2" fillId="4" borderId="3" xfId="0" applyNumberFormat="1" applyFont="1" applyFill="1" applyBorder="1" applyAlignment="1">
      <alignment horizontal="left" vertical="center"/>
    </xf>
    <xf numFmtId="164" fontId="2" fillId="4" borderId="4" xfId="0" applyNumberFormat="1" applyFont="1" applyFill="1" applyBorder="1" applyAlignment="1">
      <alignment horizontal="left" vertical="center"/>
    </xf>
    <xf numFmtId="164" fontId="2" fillId="4" borderId="5" xfId="0" applyNumberFormat="1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view="pageBreakPreview" topLeftCell="C16" zoomScale="90" zoomScaleNormal="100" zoomScaleSheetLayoutView="90" workbookViewId="0">
      <selection activeCell="U17" sqref="U17"/>
    </sheetView>
  </sheetViews>
  <sheetFormatPr defaultColWidth="8.85546875" defaultRowHeight="15"/>
  <cols>
    <col min="1" max="1" width="9.7109375" style="19" customWidth="1"/>
    <col min="2" max="2" width="26.140625" style="2" customWidth="1"/>
    <col min="3" max="3" width="9.28515625" style="10" customWidth="1"/>
    <col min="4" max="4" width="9.140625" style="11" customWidth="1"/>
    <col min="5" max="5" width="16.42578125" style="10" customWidth="1"/>
    <col min="6" max="6" width="16.85546875" style="10" customWidth="1"/>
    <col min="7" max="7" width="17.140625" style="10" customWidth="1"/>
    <col min="8" max="8" width="16.7109375" style="10" customWidth="1"/>
    <col min="9" max="9" width="17.42578125" style="10" customWidth="1"/>
    <col min="10" max="10" width="9.5703125" style="10" customWidth="1"/>
    <col min="11" max="11" width="9.85546875" style="10" customWidth="1"/>
    <col min="12" max="12" width="8.85546875" style="10" customWidth="1"/>
    <col min="13" max="13" width="18" style="10" customWidth="1"/>
    <col min="14" max="14" width="7.85546875" style="10" customWidth="1"/>
    <col min="15" max="15" width="17.42578125" style="10" customWidth="1"/>
    <col min="16" max="16" width="9.7109375" style="10" customWidth="1"/>
    <col min="17" max="17" width="8.85546875" style="10"/>
    <col min="18" max="18" width="16.42578125" style="10" customWidth="1"/>
    <col min="19" max="19" width="8.85546875" style="10"/>
    <col min="20" max="20" width="16.42578125" style="10" customWidth="1"/>
    <col min="21" max="21" width="28.28515625" style="2" customWidth="1"/>
    <col min="22" max="16384" width="8.85546875" style="2"/>
  </cols>
  <sheetData>
    <row r="1" spans="1:21">
      <c r="D1" s="16"/>
      <c r="U1" s="12" t="s">
        <v>31</v>
      </c>
    </row>
    <row r="2" spans="1:21">
      <c r="D2" s="16"/>
      <c r="U2" s="12"/>
    </row>
    <row r="3" spans="1:21">
      <c r="D3" s="16"/>
    </row>
    <row r="4" spans="1:21" s="6" customFormat="1" ht="38.25" customHeight="1">
      <c r="A4" s="66" t="s">
        <v>26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</row>
    <row r="5" spans="1:21" s="6" customFormat="1" ht="18.75">
      <c r="A5" s="67" t="s">
        <v>27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</row>
    <row r="6" spans="1:21" s="1" customFormat="1" ht="19.899999999999999" customHeight="1">
      <c r="A6" s="20"/>
      <c r="B6" s="7"/>
      <c r="C6" s="8"/>
      <c r="D6" s="8"/>
      <c r="E6" s="8"/>
      <c r="F6" s="68" t="s">
        <v>28</v>
      </c>
      <c r="G6" s="68"/>
      <c r="H6" s="68"/>
      <c r="I6" s="68"/>
      <c r="J6" s="68"/>
      <c r="K6" s="68"/>
      <c r="L6" s="68"/>
      <c r="M6" s="68"/>
      <c r="N6" s="68"/>
      <c r="O6" s="68"/>
      <c r="P6" s="8"/>
      <c r="Q6" s="8"/>
      <c r="R6" s="8"/>
      <c r="S6" s="8"/>
      <c r="T6" s="8"/>
      <c r="U6" s="7"/>
    </row>
    <row r="7" spans="1:21" s="1" customFormat="1" ht="19.899999999999999" customHeight="1">
      <c r="A7" s="69" t="s">
        <v>58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</row>
    <row r="8" spans="1:21" ht="14.45" customHeight="1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U8" s="12" t="s">
        <v>30</v>
      </c>
    </row>
    <row r="9" spans="1:21" s="13" customFormat="1" ht="31.15" customHeight="1">
      <c r="A9" s="71" t="s">
        <v>0</v>
      </c>
      <c r="B9" s="55" t="s">
        <v>1</v>
      </c>
      <c r="C9" s="55" t="s">
        <v>40</v>
      </c>
      <c r="D9" s="55" t="s">
        <v>24</v>
      </c>
      <c r="E9" s="55" t="s">
        <v>25</v>
      </c>
      <c r="F9" s="55" t="s">
        <v>45</v>
      </c>
      <c r="G9" s="55"/>
      <c r="H9" s="55" t="s">
        <v>44</v>
      </c>
      <c r="I9" s="55"/>
      <c r="J9" s="55"/>
      <c r="K9" s="55"/>
      <c r="L9" s="55"/>
      <c r="M9" s="55"/>
      <c r="N9" s="55"/>
      <c r="O9" s="65" t="s">
        <v>59</v>
      </c>
      <c r="P9" s="65"/>
      <c r="Q9" s="65"/>
      <c r="R9" s="65"/>
      <c r="S9" s="65"/>
      <c r="T9" s="55" t="s">
        <v>60</v>
      </c>
      <c r="U9" s="55" t="s">
        <v>63</v>
      </c>
    </row>
    <row r="10" spans="1:21" s="13" customFormat="1" ht="44.25" customHeight="1">
      <c r="A10" s="71"/>
      <c r="B10" s="55"/>
      <c r="C10" s="55"/>
      <c r="D10" s="55"/>
      <c r="E10" s="55"/>
      <c r="F10" s="28" t="s">
        <v>2</v>
      </c>
      <c r="G10" s="28" t="s">
        <v>46</v>
      </c>
      <c r="H10" s="55" t="s">
        <v>2</v>
      </c>
      <c r="I10" s="55" t="s">
        <v>3</v>
      </c>
      <c r="J10" s="55" t="s">
        <v>4</v>
      </c>
      <c r="K10" s="55"/>
      <c r="L10" s="55"/>
      <c r="M10" s="55"/>
      <c r="N10" s="55"/>
      <c r="O10" s="65" t="s">
        <v>3</v>
      </c>
      <c r="P10" s="65" t="s">
        <v>4</v>
      </c>
      <c r="Q10" s="65"/>
      <c r="R10" s="65"/>
      <c r="S10" s="65"/>
      <c r="T10" s="55"/>
      <c r="U10" s="55"/>
    </row>
    <row r="11" spans="1:21" s="13" customFormat="1" ht="63.6" customHeight="1">
      <c r="A11" s="71"/>
      <c r="B11" s="55"/>
      <c r="C11" s="55"/>
      <c r="D11" s="55"/>
      <c r="E11" s="55"/>
      <c r="F11" s="28"/>
      <c r="G11" s="28"/>
      <c r="H11" s="55"/>
      <c r="I11" s="55"/>
      <c r="J11" s="28" t="s">
        <v>5</v>
      </c>
      <c r="K11" s="28" t="s">
        <v>6</v>
      </c>
      <c r="L11" s="28" t="s">
        <v>7</v>
      </c>
      <c r="M11" s="28" t="s">
        <v>8</v>
      </c>
      <c r="N11" s="28" t="s">
        <v>9</v>
      </c>
      <c r="O11" s="65"/>
      <c r="P11" s="28" t="s">
        <v>6</v>
      </c>
      <c r="Q11" s="28" t="s">
        <v>7</v>
      </c>
      <c r="R11" s="28" t="s">
        <v>8</v>
      </c>
      <c r="S11" s="28" t="s">
        <v>9</v>
      </c>
      <c r="T11" s="55"/>
      <c r="U11" s="55"/>
    </row>
    <row r="12" spans="1:21" s="26" customFormat="1">
      <c r="A12" s="21">
        <v>1</v>
      </c>
      <c r="B12" s="29">
        <v>2</v>
      </c>
      <c r="C12" s="29">
        <v>3</v>
      </c>
      <c r="D12" s="29">
        <v>4</v>
      </c>
      <c r="E12" s="29">
        <v>5</v>
      </c>
      <c r="F12" s="29">
        <v>6</v>
      </c>
      <c r="G12" s="29">
        <v>7</v>
      </c>
      <c r="H12" s="29">
        <v>8</v>
      </c>
      <c r="I12" s="29">
        <v>9</v>
      </c>
      <c r="J12" s="29">
        <v>10</v>
      </c>
      <c r="K12" s="29">
        <v>11</v>
      </c>
      <c r="L12" s="29">
        <v>12</v>
      </c>
      <c r="M12" s="29">
        <v>13</v>
      </c>
      <c r="N12" s="29">
        <v>14</v>
      </c>
      <c r="O12" s="29">
        <v>15</v>
      </c>
      <c r="P12" s="29">
        <v>16</v>
      </c>
      <c r="Q12" s="29">
        <v>17</v>
      </c>
      <c r="R12" s="29">
        <v>18</v>
      </c>
      <c r="S12" s="29">
        <v>19</v>
      </c>
      <c r="T12" s="29">
        <v>20</v>
      </c>
      <c r="U12" s="29">
        <v>21</v>
      </c>
    </row>
    <row r="13" spans="1:21" s="26" customFormat="1" ht="34.5" customHeight="1">
      <c r="A13" s="37" t="s">
        <v>32</v>
      </c>
      <c r="B13" s="52" t="s">
        <v>10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4"/>
    </row>
    <row r="14" spans="1:21" s="26" customFormat="1">
      <c r="A14" s="22" t="s">
        <v>33</v>
      </c>
      <c r="B14" s="62" t="s">
        <v>11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4"/>
    </row>
    <row r="15" spans="1:21" s="26" customFormat="1">
      <c r="A15" s="22" t="s">
        <v>34</v>
      </c>
      <c r="B15" s="50" t="s">
        <v>48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</row>
    <row r="16" spans="1:21" s="26" customFormat="1">
      <c r="A16" s="21" t="s">
        <v>42</v>
      </c>
      <c r="B16" s="50" t="s">
        <v>12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8"/>
    </row>
    <row r="17" spans="1:22" s="26" customFormat="1" ht="124.5" customHeight="1">
      <c r="A17" s="21" t="s">
        <v>43</v>
      </c>
      <c r="B17" s="14" t="s">
        <v>49</v>
      </c>
      <c r="C17" s="46" t="s">
        <v>13</v>
      </c>
      <c r="D17" s="30">
        <f>F17/E17</f>
        <v>0.12580290205306424</v>
      </c>
      <c r="E17" s="47">
        <f>6327612.65+2078202.21</f>
        <v>8405814.8599999994</v>
      </c>
      <c r="F17" s="45">
        <f>G17/5.7</f>
        <v>1057475.9035087719</v>
      </c>
      <c r="G17" s="45">
        <v>6027612.6500000004</v>
      </c>
      <c r="H17" s="45">
        <f>G17/5.7</f>
        <v>1057475.9035087719</v>
      </c>
      <c r="I17" s="45">
        <v>6327612.6500000004</v>
      </c>
      <c r="J17" s="45">
        <v>0</v>
      </c>
      <c r="K17" s="45">
        <v>0</v>
      </c>
      <c r="L17" s="45">
        <v>0</v>
      </c>
      <c r="M17" s="45">
        <v>6327612.6500000004</v>
      </c>
      <c r="N17" s="15"/>
      <c r="O17" s="15">
        <f>P17+Q17+R17+S17</f>
        <v>322614.40000000002</v>
      </c>
      <c r="P17" s="15"/>
      <c r="Q17" s="15"/>
      <c r="R17" s="15">
        <v>322614.40000000002</v>
      </c>
      <c r="S17" s="15"/>
      <c r="T17" s="15">
        <v>322614.40000000002</v>
      </c>
      <c r="U17" s="32" t="s">
        <v>62</v>
      </c>
    </row>
    <row r="18" spans="1:22" s="26" customFormat="1">
      <c r="A18" s="22" t="s">
        <v>50</v>
      </c>
      <c r="B18" s="50" t="s">
        <v>41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</row>
    <row r="19" spans="1:22" s="26" customFormat="1">
      <c r="A19" s="21" t="s">
        <v>51</v>
      </c>
      <c r="B19" s="50" t="s">
        <v>12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8"/>
    </row>
    <row r="20" spans="1:22" s="26" customFormat="1" ht="97.5" customHeight="1">
      <c r="A20" s="21" t="s">
        <v>52</v>
      </c>
      <c r="B20" s="14" t="s">
        <v>53</v>
      </c>
      <c r="C20" s="46" t="s">
        <v>13</v>
      </c>
      <c r="D20" s="30">
        <f>(E20-F20)/E20</f>
        <v>0.8578097909496375</v>
      </c>
      <c r="E20" s="15">
        <v>36371140</v>
      </c>
      <c r="F20" s="15">
        <v>5171620</v>
      </c>
      <c r="G20" s="15">
        <v>20217880.920000002</v>
      </c>
      <c r="H20" s="15">
        <v>5171620</v>
      </c>
      <c r="I20" s="31">
        <v>20217880.920000002</v>
      </c>
      <c r="J20" s="15">
        <v>0</v>
      </c>
      <c r="K20" s="15">
        <v>0</v>
      </c>
      <c r="L20" s="15">
        <v>0</v>
      </c>
      <c r="M20" s="15">
        <v>20217880.920000002</v>
      </c>
      <c r="N20" s="15">
        <v>0</v>
      </c>
      <c r="O20" s="15">
        <f>P20+Q20+R20+S20</f>
        <v>20217880.920000002</v>
      </c>
      <c r="P20" s="15"/>
      <c r="Q20" s="15"/>
      <c r="R20" s="15">
        <v>20217880.920000002</v>
      </c>
      <c r="S20" s="15"/>
      <c r="T20" s="15">
        <v>20217880.920000002</v>
      </c>
      <c r="U20" s="32" t="s">
        <v>64</v>
      </c>
      <c r="V20" s="48"/>
    </row>
    <row r="21" spans="1:22" s="13" customFormat="1">
      <c r="A21" s="22" t="s">
        <v>54</v>
      </c>
      <c r="B21" s="50" t="s">
        <v>41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</row>
    <row r="22" spans="1:22" s="13" customFormat="1">
      <c r="A22" s="21" t="s">
        <v>55</v>
      </c>
      <c r="B22" s="50" t="s">
        <v>12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8"/>
    </row>
    <row r="23" spans="1:22" s="13" customFormat="1" ht="158.25" customHeight="1">
      <c r="A23" s="21" t="s">
        <v>56</v>
      </c>
      <c r="B23" s="14" t="s">
        <v>57</v>
      </c>
      <c r="C23" s="46" t="s">
        <v>13</v>
      </c>
      <c r="D23" s="30">
        <f>(E23-F23)/E23</f>
        <v>1</v>
      </c>
      <c r="E23" s="46">
        <f>2476000+13157.89</f>
        <v>2489157.89</v>
      </c>
      <c r="F23" s="45">
        <f>G23/5.7</f>
        <v>0</v>
      </c>
      <c r="G23" s="46"/>
      <c r="H23" s="46">
        <v>0</v>
      </c>
      <c r="I23" s="46">
        <v>72500.44</v>
      </c>
      <c r="J23" s="46">
        <v>0</v>
      </c>
      <c r="K23" s="46">
        <v>0</v>
      </c>
      <c r="L23" s="46">
        <v>0</v>
      </c>
      <c r="M23" s="46">
        <v>72500.44</v>
      </c>
      <c r="N23" s="15"/>
      <c r="O23" s="15">
        <f>P23+Q23+R23+S23</f>
        <v>72500.44</v>
      </c>
      <c r="P23" s="15"/>
      <c r="Q23" s="15"/>
      <c r="R23" s="15">
        <v>72500.44</v>
      </c>
      <c r="S23" s="15"/>
      <c r="T23" s="15">
        <v>72500.44</v>
      </c>
      <c r="U23" s="32" t="s">
        <v>61</v>
      </c>
    </row>
    <row r="24" spans="1:22" s="13" customFormat="1">
      <c r="A24" s="38"/>
      <c r="B24" s="39" t="s">
        <v>47</v>
      </c>
      <c r="C24" s="40"/>
      <c r="D24" s="40"/>
      <c r="E24" s="40">
        <f>E26</f>
        <v>47266112.75</v>
      </c>
      <c r="F24" s="40">
        <f t="shared" ref="F24:T24" si="0">F26</f>
        <v>6229095.9035087721</v>
      </c>
      <c r="G24" s="40">
        <f t="shared" si="0"/>
        <v>26245493.57</v>
      </c>
      <c r="H24" s="40">
        <f t="shared" si="0"/>
        <v>6229095.9035087721</v>
      </c>
      <c r="I24" s="40">
        <f t="shared" si="0"/>
        <v>26617994.010000005</v>
      </c>
      <c r="J24" s="40">
        <f t="shared" si="0"/>
        <v>0</v>
      </c>
      <c r="K24" s="40">
        <f t="shared" si="0"/>
        <v>0</v>
      </c>
      <c r="L24" s="40">
        <f t="shared" si="0"/>
        <v>0</v>
      </c>
      <c r="M24" s="40">
        <f t="shared" si="0"/>
        <v>26617994.010000005</v>
      </c>
      <c r="N24" s="40">
        <f t="shared" si="0"/>
        <v>0</v>
      </c>
      <c r="O24" s="40">
        <f t="shared" si="0"/>
        <v>20612995.760000002</v>
      </c>
      <c r="P24" s="40">
        <f t="shared" si="0"/>
        <v>0</v>
      </c>
      <c r="Q24" s="40">
        <f t="shared" si="0"/>
        <v>0</v>
      </c>
      <c r="R24" s="40">
        <f t="shared" si="0"/>
        <v>20612995.760000002</v>
      </c>
      <c r="S24" s="40">
        <f t="shared" si="0"/>
        <v>0</v>
      </c>
      <c r="T24" s="40">
        <f t="shared" si="0"/>
        <v>20612995.760000002</v>
      </c>
      <c r="U24" s="39"/>
    </row>
    <row r="25" spans="1:22" s="13" customFormat="1">
      <c r="A25" s="21"/>
      <c r="B25" s="36" t="s">
        <v>14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36"/>
    </row>
    <row r="26" spans="1:22" s="13" customFormat="1" ht="30">
      <c r="A26" s="21"/>
      <c r="B26" s="14" t="s">
        <v>29</v>
      </c>
      <c r="C26" s="15"/>
      <c r="D26" s="15"/>
      <c r="E26" s="15">
        <f>E23+E20+E17</f>
        <v>47266112.75</v>
      </c>
      <c r="F26" s="15">
        <f t="shared" ref="F26:T26" si="1">F23+F20+F17</f>
        <v>6229095.9035087721</v>
      </c>
      <c r="G26" s="15">
        <f t="shared" si="1"/>
        <v>26245493.57</v>
      </c>
      <c r="H26" s="15">
        <f t="shared" si="1"/>
        <v>6229095.9035087721</v>
      </c>
      <c r="I26" s="15">
        <f t="shared" si="1"/>
        <v>26617994.010000005</v>
      </c>
      <c r="J26" s="15">
        <f t="shared" si="1"/>
        <v>0</v>
      </c>
      <c r="K26" s="15">
        <f t="shared" si="1"/>
        <v>0</v>
      </c>
      <c r="L26" s="15">
        <f t="shared" si="1"/>
        <v>0</v>
      </c>
      <c r="M26" s="15">
        <f t="shared" si="1"/>
        <v>26617994.010000005</v>
      </c>
      <c r="N26" s="15">
        <f t="shared" si="1"/>
        <v>0</v>
      </c>
      <c r="O26" s="15">
        <f t="shared" si="1"/>
        <v>20612995.760000002</v>
      </c>
      <c r="P26" s="15">
        <f t="shared" si="1"/>
        <v>0</v>
      </c>
      <c r="Q26" s="15">
        <f t="shared" si="1"/>
        <v>0</v>
      </c>
      <c r="R26" s="15">
        <f t="shared" si="1"/>
        <v>20612995.760000002</v>
      </c>
      <c r="S26" s="15">
        <f t="shared" si="1"/>
        <v>0</v>
      </c>
      <c r="T26" s="15">
        <f t="shared" si="1"/>
        <v>20612995.760000002</v>
      </c>
      <c r="U26" s="36"/>
    </row>
    <row r="27" spans="1:22" s="13" customFormat="1" ht="30.75" customHeight="1">
      <c r="A27" s="41" t="s">
        <v>35</v>
      </c>
      <c r="B27" s="59" t="s">
        <v>15</v>
      </c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1"/>
    </row>
    <row r="28" spans="1:22" s="13" customFormat="1">
      <c r="A28" s="22" t="s">
        <v>36</v>
      </c>
      <c r="B28" s="50" t="s">
        <v>11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8"/>
    </row>
    <row r="29" spans="1:22" s="13" customFormat="1">
      <c r="A29" s="22" t="s">
        <v>37</v>
      </c>
      <c r="B29" s="50" t="s">
        <v>16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8"/>
    </row>
    <row r="30" spans="1:22" s="13" customFormat="1" ht="21.75" customHeight="1">
      <c r="A30" s="21" t="s">
        <v>38</v>
      </c>
      <c r="B30" s="50" t="s">
        <v>17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8"/>
    </row>
    <row r="31" spans="1:22" s="13" customFormat="1" ht="112.5" customHeight="1">
      <c r="A31" s="21" t="s">
        <v>39</v>
      </c>
      <c r="B31" s="33" t="s">
        <v>18</v>
      </c>
      <c r="C31" s="46" t="s">
        <v>13</v>
      </c>
      <c r="D31" s="30">
        <f>(E31-F31)/E31</f>
        <v>7.3096234249652059E-2</v>
      </c>
      <c r="E31" s="46">
        <v>13953660</v>
      </c>
      <c r="F31" s="46">
        <v>12933700</v>
      </c>
      <c r="G31" s="46">
        <v>36424913.399999999</v>
      </c>
      <c r="H31" s="46">
        <f>I31/6.7</f>
        <v>5436554.2388059702</v>
      </c>
      <c r="I31" s="14">
        <f>M31</f>
        <v>36424913.399999999</v>
      </c>
      <c r="J31" s="46">
        <v>0</v>
      </c>
      <c r="K31" s="46">
        <v>0</v>
      </c>
      <c r="L31" s="46">
        <v>0</v>
      </c>
      <c r="M31" s="46">
        <v>36424913.399999999</v>
      </c>
      <c r="N31" s="46">
        <v>0</v>
      </c>
      <c r="O31" s="15">
        <f>P31+Q31+R31+S31</f>
        <v>36424913.399999999</v>
      </c>
      <c r="P31" s="46"/>
      <c r="Q31" s="46"/>
      <c r="R31" s="46">
        <v>36424913.399999999</v>
      </c>
      <c r="S31" s="46"/>
      <c r="T31" s="46">
        <v>36424913.399999999</v>
      </c>
      <c r="U31" s="32" t="s">
        <v>65</v>
      </c>
    </row>
    <row r="32" spans="1:22" s="13" customFormat="1">
      <c r="A32" s="22" t="s">
        <v>66</v>
      </c>
      <c r="B32" s="50" t="s">
        <v>11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8"/>
    </row>
    <row r="33" spans="1:21" s="13" customFormat="1">
      <c r="A33" s="22" t="s">
        <v>67</v>
      </c>
      <c r="B33" s="50" t="s">
        <v>70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8"/>
    </row>
    <row r="34" spans="1:21" s="13" customFormat="1">
      <c r="A34" s="21" t="s">
        <v>68</v>
      </c>
      <c r="B34" s="50" t="s">
        <v>17</v>
      </c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8"/>
    </row>
    <row r="35" spans="1:21" s="13" customFormat="1" ht="105">
      <c r="A35" s="21" t="s">
        <v>69</v>
      </c>
      <c r="B35" s="33" t="s">
        <v>71</v>
      </c>
      <c r="C35" s="49">
        <v>2016</v>
      </c>
      <c r="D35" s="30">
        <f>(E35-F35)/E35</f>
        <v>0</v>
      </c>
      <c r="E35" s="46">
        <f>G35/6.7</f>
        <v>53731.343283582086</v>
      </c>
      <c r="F35" s="46">
        <f>E35</f>
        <v>53731.343283582086</v>
      </c>
      <c r="G35" s="46">
        <v>360000</v>
      </c>
      <c r="H35" s="46">
        <f>I35/6.7</f>
        <v>53731.343283582086</v>
      </c>
      <c r="I35" s="14">
        <f>M35</f>
        <v>360000</v>
      </c>
      <c r="J35" s="46">
        <v>0</v>
      </c>
      <c r="K35" s="46">
        <v>0</v>
      </c>
      <c r="L35" s="46">
        <v>0</v>
      </c>
      <c r="M35" s="46">
        <v>360000</v>
      </c>
      <c r="N35" s="46">
        <v>0</v>
      </c>
      <c r="O35" s="15">
        <f>P35+Q35+R35+S35</f>
        <v>360000</v>
      </c>
      <c r="P35" s="46"/>
      <c r="Q35" s="46"/>
      <c r="R35" s="46">
        <v>360000</v>
      </c>
      <c r="S35" s="46"/>
      <c r="T35" s="46">
        <v>360000</v>
      </c>
      <c r="U35" s="32" t="s">
        <v>72</v>
      </c>
    </row>
    <row r="36" spans="1:21" s="25" customFormat="1" ht="14.25">
      <c r="A36" s="42"/>
      <c r="B36" s="43" t="s">
        <v>19</v>
      </c>
      <c r="C36" s="44"/>
      <c r="D36" s="44"/>
      <c r="E36" s="44">
        <f>E31+E35</f>
        <v>14007391.343283582</v>
      </c>
      <c r="F36" s="44">
        <f t="shared" ref="F36:T36" si="2">F31+F35</f>
        <v>12987431.343283582</v>
      </c>
      <c r="G36" s="44">
        <f t="shared" si="2"/>
        <v>36784913.399999999</v>
      </c>
      <c r="H36" s="44">
        <f t="shared" si="2"/>
        <v>5490285.5820895527</v>
      </c>
      <c r="I36" s="44">
        <f t="shared" si="2"/>
        <v>36784913.399999999</v>
      </c>
      <c r="J36" s="44">
        <f t="shared" si="2"/>
        <v>0</v>
      </c>
      <c r="K36" s="44">
        <f t="shared" si="2"/>
        <v>0</v>
      </c>
      <c r="L36" s="44">
        <f t="shared" si="2"/>
        <v>0</v>
      </c>
      <c r="M36" s="44">
        <f t="shared" si="2"/>
        <v>36784913.399999999</v>
      </c>
      <c r="N36" s="44">
        <f t="shared" si="2"/>
        <v>0</v>
      </c>
      <c r="O36" s="44">
        <f t="shared" si="2"/>
        <v>36784913.399999999</v>
      </c>
      <c r="P36" s="44">
        <f t="shared" si="2"/>
        <v>0</v>
      </c>
      <c r="Q36" s="44">
        <f t="shared" si="2"/>
        <v>0</v>
      </c>
      <c r="R36" s="44">
        <f t="shared" si="2"/>
        <v>36784913.399999999</v>
      </c>
      <c r="S36" s="44">
        <f t="shared" si="2"/>
        <v>0</v>
      </c>
      <c r="T36" s="44">
        <f t="shared" si="2"/>
        <v>36784913.399999999</v>
      </c>
      <c r="U36" s="43"/>
    </row>
    <row r="37" spans="1:21" s="13" customFormat="1">
      <c r="A37" s="21"/>
      <c r="B37" s="36" t="s">
        <v>14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36"/>
    </row>
    <row r="38" spans="1:21" s="13" customFormat="1" ht="30">
      <c r="A38" s="21"/>
      <c r="B38" s="14" t="s">
        <v>29</v>
      </c>
      <c r="C38" s="15"/>
      <c r="D38" s="15"/>
      <c r="E38" s="15">
        <f>E36</f>
        <v>14007391.343283582</v>
      </c>
      <c r="F38" s="15">
        <f t="shared" ref="F38:T38" si="3">F36</f>
        <v>12987431.343283582</v>
      </c>
      <c r="G38" s="15">
        <f t="shared" si="3"/>
        <v>36784913.399999999</v>
      </c>
      <c r="H38" s="15">
        <f t="shared" si="3"/>
        <v>5490285.5820895527</v>
      </c>
      <c r="I38" s="15">
        <f t="shared" si="3"/>
        <v>36784913.399999999</v>
      </c>
      <c r="J38" s="15">
        <f t="shared" si="3"/>
        <v>0</v>
      </c>
      <c r="K38" s="15">
        <f t="shared" si="3"/>
        <v>0</v>
      </c>
      <c r="L38" s="15">
        <f t="shared" si="3"/>
        <v>0</v>
      </c>
      <c r="M38" s="15">
        <f t="shared" si="3"/>
        <v>36784913.399999999</v>
      </c>
      <c r="N38" s="15">
        <f t="shared" si="3"/>
        <v>0</v>
      </c>
      <c r="O38" s="15">
        <f t="shared" si="3"/>
        <v>36784913.399999999</v>
      </c>
      <c r="P38" s="15">
        <f t="shared" si="3"/>
        <v>0</v>
      </c>
      <c r="Q38" s="15">
        <f t="shared" si="3"/>
        <v>0</v>
      </c>
      <c r="R38" s="15">
        <f t="shared" si="3"/>
        <v>36784913.399999999</v>
      </c>
      <c r="S38" s="15">
        <f t="shared" si="3"/>
        <v>0</v>
      </c>
      <c r="T38" s="15">
        <f t="shared" si="3"/>
        <v>36784913.399999999</v>
      </c>
      <c r="U38" s="36"/>
    </row>
    <row r="39" spans="1:21" s="25" customFormat="1" ht="14.25">
      <c r="A39" s="24"/>
      <c r="B39" s="34" t="s">
        <v>20</v>
      </c>
      <c r="C39" s="35"/>
      <c r="D39" s="35"/>
      <c r="E39" s="35">
        <f>E24+E36</f>
        <v>61273504.093283579</v>
      </c>
      <c r="F39" s="35">
        <f t="shared" ref="F39:T39" si="4">F24+F36</f>
        <v>19216527.246792354</v>
      </c>
      <c r="G39" s="35">
        <f t="shared" si="4"/>
        <v>63030406.969999999</v>
      </c>
      <c r="H39" s="35">
        <f t="shared" si="4"/>
        <v>11719381.485598326</v>
      </c>
      <c r="I39" s="35">
        <f t="shared" si="4"/>
        <v>63402907.410000004</v>
      </c>
      <c r="J39" s="35">
        <f t="shared" si="4"/>
        <v>0</v>
      </c>
      <c r="K39" s="35">
        <f t="shared" si="4"/>
        <v>0</v>
      </c>
      <c r="L39" s="35">
        <f t="shared" si="4"/>
        <v>0</v>
      </c>
      <c r="M39" s="35">
        <f t="shared" si="4"/>
        <v>63402907.410000004</v>
      </c>
      <c r="N39" s="35">
        <f t="shared" si="4"/>
        <v>0</v>
      </c>
      <c r="O39" s="35">
        <f t="shared" si="4"/>
        <v>57397909.159999996</v>
      </c>
      <c r="P39" s="35">
        <f t="shared" si="4"/>
        <v>0</v>
      </c>
      <c r="Q39" s="35">
        <f t="shared" si="4"/>
        <v>0</v>
      </c>
      <c r="R39" s="35">
        <f t="shared" si="4"/>
        <v>57397909.159999996</v>
      </c>
      <c r="S39" s="35">
        <f t="shared" si="4"/>
        <v>0</v>
      </c>
      <c r="T39" s="35">
        <f t="shared" si="4"/>
        <v>57397909.159999996</v>
      </c>
      <c r="U39" s="34"/>
    </row>
    <row r="40" spans="1:21" s="13" customFormat="1">
      <c r="A40" s="21"/>
      <c r="B40" s="36" t="s">
        <v>14</v>
      </c>
      <c r="C40" s="15"/>
      <c r="D40" s="15"/>
      <c r="E40" s="15"/>
      <c r="F40" s="15"/>
      <c r="G40" s="15"/>
      <c r="H40" s="15"/>
      <c r="I40" s="36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36"/>
    </row>
    <row r="41" spans="1:21" s="13" customFormat="1" ht="30">
      <c r="A41" s="21"/>
      <c r="B41" s="14" t="s">
        <v>29</v>
      </c>
      <c r="C41" s="15"/>
      <c r="D41" s="15"/>
      <c r="E41" s="15">
        <f>E39</f>
        <v>61273504.093283579</v>
      </c>
      <c r="F41" s="15">
        <f t="shared" ref="F41:T41" si="5">F39</f>
        <v>19216527.246792354</v>
      </c>
      <c r="G41" s="15">
        <f t="shared" si="5"/>
        <v>63030406.969999999</v>
      </c>
      <c r="H41" s="15">
        <f t="shared" si="5"/>
        <v>11719381.485598326</v>
      </c>
      <c r="I41" s="36">
        <f t="shared" si="5"/>
        <v>63402907.410000004</v>
      </c>
      <c r="J41" s="15">
        <f t="shared" si="5"/>
        <v>0</v>
      </c>
      <c r="K41" s="15">
        <f t="shared" si="5"/>
        <v>0</v>
      </c>
      <c r="L41" s="15">
        <f t="shared" si="5"/>
        <v>0</v>
      </c>
      <c r="M41" s="15">
        <f t="shared" si="5"/>
        <v>63402907.410000004</v>
      </c>
      <c r="N41" s="15">
        <f t="shared" si="5"/>
        <v>0</v>
      </c>
      <c r="O41" s="15">
        <f t="shared" si="5"/>
        <v>57397909.159999996</v>
      </c>
      <c r="P41" s="15">
        <f t="shared" si="5"/>
        <v>0</v>
      </c>
      <c r="Q41" s="15">
        <f t="shared" si="5"/>
        <v>0</v>
      </c>
      <c r="R41" s="15">
        <f t="shared" si="5"/>
        <v>57397909.159999996</v>
      </c>
      <c r="S41" s="15">
        <f t="shared" si="5"/>
        <v>0</v>
      </c>
      <c r="T41" s="15">
        <f t="shared" si="5"/>
        <v>57397909.159999996</v>
      </c>
      <c r="U41" s="36"/>
    </row>
    <row r="42" spans="1:21" ht="26.45" customHeight="1">
      <c r="A42" s="23"/>
      <c r="B42" s="3"/>
      <c r="C42" s="9"/>
      <c r="D42" s="17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21" s="6" customFormat="1" ht="30" customHeight="1">
      <c r="A43" s="27"/>
      <c r="L43" s="4"/>
      <c r="M43" s="4"/>
      <c r="N43" s="4"/>
      <c r="O43" s="5"/>
      <c r="P43" s="5"/>
      <c r="Q43" s="5"/>
      <c r="R43" s="5"/>
      <c r="S43" s="5"/>
      <c r="T43" s="5"/>
    </row>
    <row r="44" spans="1:21">
      <c r="A44" s="23"/>
      <c r="B44" s="3"/>
      <c r="C44" s="9"/>
      <c r="D44" s="17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1:21">
      <c r="A45" s="23"/>
      <c r="B45" s="3"/>
      <c r="C45" s="9"/>
      <c r="D45" s="17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21" ht="18.75">
      <c r="A46" s="23"/>
      <c r="B46" s="56" t="s">
        <v>21</v>
      </c>
      <c r="C46" s="56"/>
      <c r="D46" s="18"/>
      <c r="E46" s="4"/>
      <c r="F46" s="4"/>
      <c r="G46" s="4"/>
      <c r="H46" s="4"/>
      <c r="I46" s="57" t="s">
        <v>22</v>
      </c>
      <c r="J46" s="57"/>
      <c r="K46" s="57"/>
      <c r="L46" s="9"/>
      <c r="M46" s="9"/>
      <c r="N46" s="9"/>
    </row>
    <row r="47" spans="1:21">
      <c r="A47" s="23"/>
      <c r="B47" s="3"/>
      <c r="C47" s="9"/>
      <c r="D47" s="17"/>
      <c r="E47" s="9"/>
      <c r="F47" s="9"/>
      <c r="G47" s="9"/>
      <c r="H47" s="9"/>
      <c r="I47" s="9"/>
      <c r="J47" s="9"/>
      <c r="K47" s="9"/>
      <c r="L47" s="9"/>
      <c r="M47" s="9"/>
      <c r="N47" s="9"/>
    </row>
    <row r="48" spans="1:21">
      <c r="A48" s="23"/>
      <c r="B48" s="3" t="s">
        <v>23</v>
      </c>
      <c r="C48" s="9"/>
      <c r="D48" s="17"/>
      <c r="E48" s="9"/>
      <c r="F48" s="9"/>
      <c r="G48" s="9"/>
      <c r="H48" s="9"/>
      <c r="I48" s="9"/>
      <c r="J48" s="9"/>
      <c r="K48" s="9"/>
      <c r="L48" s="9"/>
      <c r="M48" s="9"/>
      <c r="N48" s="9"/>
    </row>
    <row r="49" spans="1:14">
      <c r="A49" s="23"/>
      <c r="B49" s="3"/>
      <c r="C49" s="9"/>
      <c r="D49" s="17"/>
      <c r="E49" s="9"/>
      <c r="F49" s="9"/>
      <c r="G49" s="9"/>
      <c r="H49" s="9"/>
      <c r="I49" s="9"/>
      <c r="J49" s="9"/>
      <c r="K49" s="9"/>
      <c r="L49" s="9"/>
      <c r="M49" s="9"/>
      <c r="N49" s="9"/>
    </row>
  </sheetData>
  <mergeCells count="37">
    <mergeCell ref="B32:U32"/>
    <mergeCell ref="B33:U33"/>
    <mergeCell ref="B34:U34"/>
    <mergeCell ref="A4:U4"/>
    <mergeCell ref="A5:U5"/>
    <mergeCell ref="F6:O6"/>
    <mergeCell ref="O9:S9"/>
    <mergeCell ref="T9:T11"/>
    <mergeCell ref="U9:U11"/>
    <mergeCell ref="H10:H11"/>
    <mergeCell ref="I10:I11"/>
    <mergeCell ref="J10:N10"/>
    <mergeCell ref="A7:U7"/>
    <mergeCell ref="A8:N8"/>
    <mergeCell ref="A9:A11"/>
    <mergeCell ref="C9:C11"/>
    <mergeCell ref="B46:C46"/>
    <mergeCell ref="I46:K46"/>
    <mergeCell ref="D9:D11"/>
    <mergeCell ref="B30:U30"/>
    <mergeCell ref="B21:U21"/>
    <mergeCell ref="B22:U22"/>
    <mergeCell ref="B27:U27"/>
    <mergeCell ref="B28:U28"/>
    <mergeCell ref="B29:U29"/>
    <mergeCell ref="B14:U14"/>
    <mergeCell ref="B15:U15"/>
    <mergeCell ref="B16:U16"/>
    <mergeCell ref="B19:U19"/>
    <mergeCell ref="O10:O11"/>
    <mergeCell ref="P10:S10"/>
    <mergeCell ref="B9:B11"/>
    <mergeCell ref="B18:U18"/>
    <mergeCell ref="B13:U13"/>
    <mergeCell ref="E9:E11"/>
    <mergeCell ref="F9:G9"/>
    <mergeCell ref="H9:N9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45" fitToHeight="5" orientation="landscape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Sinkina</cp:lastModifiedBy>
  <cp:lastPrinted>2017-01-23T03:48:06Z</cp:lastPrinted>
  <dcterms:created xsi:type="dcterms:W3CDTF">2016-03-21T08:40:03Z</dcterms:created>
  <dcterms:modified xsi:type="dcterms:W3CDTF">2017-01-23T03:48:49Z</dcterms:modified>
</cp:coreProperties>
</file>